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/>
  <c r="J9"/>
  <c r="N9" s="1"/>
  <c r="I9"/>
  <c r="M9" s="1"/>
  <c r="M8"/>
  <c r="L8"/>
  <c r="J8"/>
  <c r="N8" s="1"/>
  <c r="I8"/>
  <c r="N7"/>
  <c r="M7"/>
  <c r="L7"/>
  <c r="J7"/>
  <c r="I7"/>
  <c r="N6"/>
  <c r="M6"/>
  <c r="L6"/>
  <c r="J6"/>
  <c r="J4" s="1"/>
  <c r="N4" s="1"/>
  <c r="I6"/>
  <c r="H4"/>
  <c r="F4"/>
</calcChain>
</file>

<file path=xl/sharedStrings.xml><?xml version="1.0" encoding="utf-8"?>
<sst xmlns="http://schemas.openxmlformats.org/spreadsheetml/2006/main" count="29" uniqueCount="24">
  <si>
    <t>Використання коштів міського бюджету на енергоносії  у натуральних та вартісних  показниках  по КНП "ЮМБЛ" (КТКВК 0712010)  станом на 01.08.2023 року</t>
  </si>
  <si>
    <t>КЕКВ</t>
  </si>
  <si>
    <t>Потреба згідно кошторису</t>
  </si>
  <si>
    <t>Передбачено асигнувань із загального фонду на  2023 рік</t>
  </si>
  <si>
    <t>Фактично спожито</t>
  </si>
  <si>
    <t>Фактично профінансовано</t>
  </si>
  <si>
    <t>Залишок лімітів</t>
  </si>
  <si>
    <t>Тариф, грн</t>
  </si>
  <si>
    <t>Одиниці вимір.</t>
  </si>
  <si>
    <t>натур.</t>
  </si>
  <si>
    <t>вартість,грн</t>
  </si>
  <si>
    <t>на рік, грн</t>
  </si>
  <si>
    <t>вартість,грн.</t>
  </si>
  <si>
    <t>період</t>
  </si>
  <si>
    <t>на звітну дату, грн</t>
  </si>
  <si>
    <t>липень</t>
  </si>
  <si>
    <t>в т.ч.</t>
  </si>
  <si>
    <t>КП "ТВКГ"(теплова енергія)</t>
  </si>
  <si>
    <t>Гкал</t>
  </si>
  <si>
    <t>КП " ТВКГ"(водопостачання)</t>
  </si>
  <si>
    <r>
      <t>м</t>
    </r>
    <r>
      <rPr>
        <sz val="9"/>
        <rFont val="Times New Roman"/>
        <family val="1"/>
        <charset val="204"/>
      </rPr>
      <t>3</t>
    </r>
  </si>
  <si>
    <t>КП " ТВКГ" (водовідведення)</t>
  </si>
  <si>
    <r>
      <t>ПрАТ"Атомсервіс" (розподіл), ТОВ"МЕК"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(електроенергія)</t>
    </r>
  </si>
  <si>
    <t>кВт/год</t>
  </si>
</sst>
</file>

<file path=xl/styles.xml><?xml version="1.0" encoding="utf-8"?>
<styleSheet xmlns="http://schemas.openxmlformats.org/spreadsheetml/2006/main">
  <numFmts count="2">
    <numFmt numFmtId="164" formatCode="_-* #,##0.00\ _₴_-;\-* #,##0.00\ _₴_-;_-* &quot;-&quot;??\ _₴_-;_-@_-"/>
    <numFmt numFmtId="165" formatCode="0.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>
      <selection sqref="A1:N1"/>
    </sheetView>
  </sheetViews>
  <sheetFormatPr defaultRowHeight="15"/>
  <cols>
    <col min="1" max="1" width="24.42578125" customWidth="1"/>
    <col min="2" max="2" width="6.5703125" bestFit="1" customWidth="1"/>
    <col min="6" max="6" width="10.140625" bestFit="1" customWidth="1"/>
    <col min="8" max="8" width="10.140625" bestFit="1" customWidth="1"/>
    <col min="10" max="11" width="10.140625" bestFit="1" customWidth="1"/>
    <col min="12" max="12" width="8" bestFit="1" customWidth="1"/>
    <col min="14" max="14" width="10.140625" bestFit="1" customWidth="1"/>
  </cols>
  <sheetData>
    <row r="1" spans="1:14" ht="15.7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>
      <c r="A2" s="24"/>
      <c r="B2" s="25" t="s">
        <v>1</v>
      </c>
      <c r="C2" s="1"/>
      <c r="D2" s="1"/>
      <c r="E2" s="26" t="s">
        <v>2</v>
      </c>
      <c r="F2" s="26"/>
      <c r="G2" s="26" t="s">
        <v>3</v>
      </c>
      <c r="H2" s="26"/>
      <c r="I2" s="25" t="s">
        <v>4</v>
      </c>
      <c r="J2" s="25"/>
      <c r="K2" s="26" t="s">
        <v>5</v>
      </c>
      <c r="L2" s="26"/>
      <c r="M2" s="25" t="s">
        <v>6</v>
      </c>
      <c r="N2" s="27"/>
    </row>
    <row r="3" spans="1:14" ht="30">
      <c r="A3" s="24"/>
      <c r="B3" s="25"/>
      <c r="C3" s="2" t="s">
        <v>7</v>
      </c>
      <c r="D3" s="2" t="s">
        <v>8</v>
      </c>
      <c r="E3" s="2" t="s">
        <v>9</v>
      </c>
      <c r="F3" s="2" t="s">
        <v>10</v>
      </c>
      <c r="G3" s="2" t="s">
        <v>9</v>
      </c>
      <c r="H3" s="2" t="s">
        <v>11</v>
      </c>
      <c r="I3" s="3" t="s">
        <v>9</v>
      </c>
      <c r="J3" s="2" t="s">
        <v>12</v>
      </c>
      <c r="K3" s="4" t="s">
        <v>12</v>
      </c>
      <c r="L3" s="2" t="s">
        <v>13</v>
      </c>
      <c r="M3" s="1" t="s">
        <v>9</v>
      </c>
      <c r="N3" s="5" t="s">
        <v>14</v>
      </c>
    </row>
    <row r="4" spans="1:14" ht="15.75">
      <c r="A4" s="6"/>
      <c r="B4" s="7">
        <v>2270</v>
      </c>
      <c r="C4" s="7"/>
      <c r="D4" s="7"/>
      <c r="E4" s="8"/>
      <c r="F4" s="9">
        <f>SUM(F6:F9)</f>
        <v>9904012.75</v>
      </c>
      <c r="G4" s="8"/>
      <c r="H4" s="8">
        <f>SUM(H6:H9)</f>
        <v>7829115</v>
      </c>
      <c r="I4" s="9"/>
      <c r="J4" s="9">
        <f>SUM(J6:J9)</f>
        <v>4051617.79</v>
      </c>
      <c r="K4" s="9"/>
      <c r="L4" s="9" t="s">
        <v>15</v>
      </c>
      <c r="M4" s="9"/>
      <c r="N4" s="10">
        <f>H4-J4</f>
        <v>3777497.21</v>
      </c>
    </row>
    <row r="5" spans="1:14" ht="15.75">
      <c r="A5" s="6"/>
      <c r="B5" s="7" t="s">
        <v>16</v>
      </c>
      <c r="C5" s="7"/>
      <c r="D5" s="7"/>
      <c r="E5" s="8"/>
      <c r="F5" s="9"/>
      <c r="G5" s="8"/>
      <c r="H5" s="8"/>
      <c r="I5" s="9"/>
      <c r="J5" s="9"/>
      <c r="K5" s="9"/>
      <c r="L5" s="9"/>
      <c r="M5" s="9"/>
      <c r="N5" s="10"/>
    </row>
    <row r="6" spans="1:14" ht="30">
      <c r="A6" s="11" t="s">
        <v>17</v>
      </c>
      <c r="B6" s="12">
        <v>2271</v>
      </c>
      <c r="C6" s="13">
        <v>412.79</v>
      </c>
      <c r="D6" s="12" t="s">
        <v>18</v>
      </c>
      <c r="E6" s="14">
        <v>3795.48</v>
      </c>
      <c r="F6" s="14">
        <v>2036692.54</v>
      </c>
      <c r="G6" s="14">
        <v>3031</v>
      </c>
      <c r="H6" s="14">
        <v>1626536</v>
      </c>
      <c r="I6" s="9">
        <f>557.507-11.65+543.387-14.01+447.902-14.03+419.917-14.03+230.762-14.03+20.629-14.34+16.449-14.79</f>
        <v>2139.6729999999998</v>
      </c>
      <c r="J6" s="9">
        <f>230150.47-4808.3+224321.9-5783.9+184906.85-5792.2+172528.16-5792.2+95274.1-5791.6+8533.68-5917.4+6808.22-6105.2</f>
        <v>882532.58000000019</v>
      </c>
      <c r="K6" s="9">
        <v>903425.39</v>
      </c>
      <c r="L6" s="9" t="str">
        <f>L4</f>
        <v>липень</v>
      </c>
      <c r="M6" s="9">
        <f>E6-I6</f>
        <v>1655.8070000000002</v>
      </c>
      <c r="N6" s="10">
        <f>H6-J6</f>
        <v>744003.41999999981</v>
      </c>
    </row>
    <row r="7" spans="1:14" ht="30">
      <c r="A7" s="11" t="s">
        <v>19</v>
      </c>
      <c r="B7" s="12">
        <v>2272</v>
      </c>
      <c r="C7" s="13">
        <v>27.7</v>
      </c>
      <c r="D7" s="12" t="s">
        <v>20</v>
      </c>
      <c r="E7" s="9">
        <v>29440</v>
      </c>
      <c r="F7" s="9">
        <v>944951.87</v>
      </c>
      <c r="G7" s="9">
        <v>24063</v>
      </c>
      <c r="H7" s="9">
        <v>834505</v>
      </c>
      <c r="I7" s="9">
        <f>2372-18.84+1992-28.59+2054-34.59+2070-28.59+1921-24.59+2129-39.59+1582-27.59</f>
        <v>13917.619999999999</v>
      </c>
      <c r="J7" s="9">
        <f>65713.52-521.99+55188.16-791.82+56905.45-958.02+57348.63-791.82+53221.58-681.02+58982.83-1096.62+43831.84-764.12</f>
        <v>385586.6</v>
      </c>
      <c r="K7" s="9">
        <v>418853.62</v>
      </c>
      <c r="L7" s="9" t="str">
        <f>L4</f>
        <v>липень</v>
      </c>
      <c r="M7" s="9">
        <f>E7-I7</f>
        <v>15522.380000000001</v>
      </c>
      <c r="N7" s="10">
        <f>H7-J7</f>
        <v>448918.4</v>
      </c>
    </row>
    <row r="8" spans="1:14" ht="30">
      <c r="A8" s="11" t="s">
        <v>21</v>
      </c>
      <c r="B8" s="12">
        <v>2272</v>
      </c>
      <c r="C8" s="13">
        <v>38.46</v>
      </c>
      <c r="D8" s="12" t="s">
        <v>20</v>
      </c>
      <c r="E8" s="9">
        <v>29440</v>
      </c>
      <c r="F8" s="9">
        <v>1311918.53</v>
      </c>
      <c r="G8" s="9">
        <v>24063</v>
      </c>
      <c r="H8" s="9">
        <v>1010165</v>
      </c>
      <c r="I8" s="9">
        <f>2372-18.84+1992-28.59+2054-34.59+2070-28.59+1921-24.59+2129-39.59+1582-27.59</f>
        <v>13917.619999999999</v>
      </c>
      <c r="J8" s="9">
        <f>91239.78-724.75+76625.86-1099.39+79010.25-1330.15+79625.56-1099.39+73895.37-945.55+81894.57-1522.45+60858.22-1060.93</f>
        <v>535367</v>
      </c>
      <c r="K8" s="9">
        <v>581556.31999999995</v>
      </c>
      <c r="L8" s="9" t="str">
        <f>L4</f>
        <v>липень</v>
      </c>
      <c r="M8" s="9">
        <f>E8-I8</f>
        <v>15522.380000000001</v>
      </c>
      <c r="N8" s="10">
        <f>H8-J8</f>
        <v>474798</v>
      </c>
    </row>
    <row r="9" spans="1:14" ht="45.75" thickBot="1">
      <c r="A9" s="15" t="s">
        <v>22</v>
      </c>
      <c r="B9" s="16">
        <v>2273</v>
      </c>
      <c r="C9" s="17">
        <v>6.84</v>
      </c>
      <c r="D9" s="16" t="s">
        <v>23</v>
      </c>
      <c r="E9" s="18">
        <v>812120</v>
      </c>
      <c r="F9" s="19">
        <v>5610449.8099999996</v>
      </c>
      <c r="G9" s="18">
        <v>629000</v>
      </c>
      <c r="H9" s="19">
        <v>4357909</v>
      </c>
      <c r="I9" s="19">
        <f>64105-330.57+59044-330.57+55247-330.57+49242-330.38+44880-330.94+38106-318.58+46219-330.57</f>
        <v>354540.81999999995</v>
      </c>
      <c r="J9" s="19">
        <f>398241-2031.41+366708.29-2031.41+342777.01-2031.41+308206.01-2050.06+280661.82-2053.56+247153.56-2048.81+318890.24-2259.66</f>
        <v>2248131.61</v>
      </c>
      <c r="K9" s="19">
        <v>1953107.93</v>
      </c>
      <c r="L9" s="19" t="str">
        <f>L4</f>
        <v>липень</v>
      </c>
      <c r="M9" s="19">
        <f>E9-I9</f>
        <v>457579.18000000005</v>
      </c>
      <c r="N9" s="20">
        <f>H9-J9</f>
        <v>2109777.39</v>
      </c>
    </row>
  </sheetData>
  <mergeCells count="8">
    <mergeCell ref="A1:N1"/>
    <mergeCell ref="A2:A3"/>
    <mergeCell ref="B2:B3"/>
    <mergeCell ref="E2:F2"/>
    <mergeCell ref="G2:H2"/>
    <mergeCell ref="I2:J2"/>
    <mergeCell ref="K2:L2"/>
    <mergeCell ref="M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2023-08-15T06:48:30Z</dcterms:modified>
</cp:coreProperties>
</file>